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r00000OVANT002\_Public2\_Utvar_TN\Odbor_ PS\___0.  PŘEJEZDY_50\_Zjednodušené dok\Balíček 708 Ostrava Kunčice - Valašské Meziříčí\Soutěž\"/>
    </mc:Choice>
  </mc:AlternateContent>
  <bookViews>
    <workbookView xWindow="-120" yWindow="-120" windowWidth="29040" windowHeight="15840" activeTab="1"/>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fukci'!$A$2:$E$7</definedName>
    <definedName name="_xlnm.Print_Area" localSheetId="1">'SO 98-98'!$B$1:$L$36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 i="5" l="1"/>
  <c r="F2" i="6"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<sst xmlns="http://schemas.openxmlformats.org/spreadsheetml/2006/main" count="126" uniqueCount="87">
  <si>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</si>
  <si>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</si>
  <si>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</si>
  <si>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</si>
  <si>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</si>
  <si>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</si>
  <si>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</si>
  <si>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</si>
  <si>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</si>
  <si>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</si>
  <si>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</si>
  <si>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</si>
  <si>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</si>
  <si>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</si>
  <si>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</si>
  <si>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</si>
  <si>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</si>
  <si>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</si>
  <si>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</si>
  <si>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</si>
  <si>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</si>
  <si>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</si>
  <si>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</si>
  <si>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</si>
  <si>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</si>
  <si>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</si>
  <si>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</si>
  <si>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</si>
  <si>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</si>
  <si>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</si>
  <si>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</si>
  <si>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</si>
  <si>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</si>
  <si>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</si>
  <si>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</si>
  <si>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</si>
  <si>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</si>
  <si>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</si>
  <si>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</si>
  <si>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</si>
  <si>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</si>
  <si>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</si>
  <si>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</si>
  <si>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</si>
  <si>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</si>
  <si>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</si>
  <si>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</si>
  <si>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</si>
  <si>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</si>
  <si>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</si>
  <si>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</si>
  <si>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</si>
  <si>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</si>
  <si>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</si>
  <si>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</si>
  <si>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</si>
  <si>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</si>
  <si>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</si>
  <si>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</si>
  <si>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</si>
  <si>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</si>
  <si>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</si>
  <si>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</si>
  <si>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</si>
  <si>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</si>
  <si>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</si>
  <si>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</si>
  <si>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</si>
  <si>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</si>
  <si>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</si>
  <si>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</si>
  <si>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</si>
  <si>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</si>
  <si>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</si>
  <si>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</si>
  <si>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V rozsahu Zjednodušené dokumentace ve stádiu 2 a ZTP</t>
  </si>
  <si>
    <t>PS 01-01-31</t>
  </si>
  <si>
    <t>V případě nutnosti navýšení jištění budou provedeny potřebné úpravy el. přípojky.                                                                                                                                                                                                                            Položka obsahuje všechny náklady na montáž příslušného zařízení se všemi pomocnými a doplňujícími pracemi a součástmi, případné použití mechanizmů, včetně dopravy ze skladu k místu montáže. Součásti tohoto SO budou rovněž demontáže a likvidace odpadu v souladu se zákonem o odpadech.</t>
  </si>
  <si>
    <t>SO 01-13-01</t>
  </si>
  <si>
    <t>SO 01-86-01</t>
  </si>
  <si>
    <t>Doplnění závor na přejezdu P7357 v km 88,726 trati Ostrava Kunčice - Valašské Meziříčí</t>
  </si>
  <si>
    <t>Stavba 2:</t>
  </si>
  <si>
    <t>Zabezpečovací zařízení (PZS) P7357 v km 88,726</t>
  </si>
  <si>
    <t xml:space="preserve">Dodávka a montáž pro doplnění vnitřního a venkovního zařízení pro PZS včetně potřebného pomocného materiálu, softwarového vybavení.  Položka obsahuje všechny náklady na pořízení a montáž výstražníků a závor a související nutné kabelizace včetně pomocného materiálu a jeho dopravu. Položka obsahuje všechny náklady na úpravy vazeb na navazující ZZ, úpravy JOP v DK. V rámci tohoto PS bude zpracována a schválena nová tabulka přejezdu, situační schéma, provedeno úplné přezkoušení nového PZS včetně vazeb a jeho uvedení do provozu. Součástí tohoto PS budou rovněž demontáže veškerých zbytných vnitřních i venkovních prvků. PS bude realizován dle závazných norem a směrnic. 
Bude provedena náhrada technologie stávajícího PZS bez závor. Technologie přejezdu bude umístěna do stávajícího příp. do nového technologického objektu. Pro zjišťování volnosti kolejových úseků budou použité stávající počítače náprav. Nevyhovující stávající kabelizace bude nahrazena novou položenou ve stávající trase. Budou použity výstražníky s LED technologií a břevnové LED svítilny. Před výstražníky a za pohony závor bude rovná plocha (příp. se zábradlím) pro bezpečné provádění údržby. PZS bude vybaveno informačním zařízením pro nevidomé, stavovou a měřící diagnostikou s online přenosem informací do stávajícího diagnostického serveru. Indikace a ovládání bude upraveno na pracovišti JOP v DK Frýdlant nad Ostravicí. Provede se úprava adresného SW. Stávající vazba na návěstidla zůstane zachována. Provede se úprava stávajícího napájení.
Součásti stavby budou rovněž nezbytné úpravy nutné pro realizaci díla, zejména přeložky a ochrana inženýrských sítí. Položka obsahuje všechny náklady na montáž příslušného zařízení se všemi pomocnými a doplňujícími pracemi a součástmi, případné použití mechanizmů, včetně dopravy ze skladu k místu montáže. Součásti tohoto PS budou rovněž demontáže a likvidace odpadu v souladu se zákonem o odpadech.
</t>
  </si>
  <si>
    <t>Železniční přejezd P7357 v km 88,726</t>
  </si>
  <si>
    <t xml:space="preserve">V souvislosti se změnou zabezpečení bude provedena úprava dopravního značení. V případě osazování dopravních značek je nutné značky osadit tak, aby nedošlo k narušení viditelnosti výstražníků dle ČSN 73 6380.                                                                                                                                                         Položka obsahuje všechny náklady na montáž příslušného zařízení se všemi pomocnými a doplňujícími pracemi a součástmi, případné použití mechanizmů, včetně dopravy ze skladu k místu montáže. Součásti tohoto SO budou rovněž demontáže a likvidace odpadu v souladu se zákonem o odpadech. </t>
  </si>
  <si>
    <t>Přípojka napájení NN P7357 v km 88,726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</si>
</sst>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6" x14ac:knownFonts="1">
    <font>
      <sz val="11"/>
      <color theme="1"/>
      <name val="Verdana"/>
      <family val="2"/>
      <charset val="238"/>
    </font>
    <font>
      <sz val="11"/>
      <color theme="1"/>
      <name val="Calibri"/>
      <family val="2"/>
      <charset val="238"/>
      <scheme val="minor"/>
    </font>
    <font>
      <sz val="10"/>
      <name val="Arial CE"/>
      <family val="2"/>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top style="double">
        <color auto="1"/>
      </top>
      <bottom style="medium">
        <color indexed="64"/>
      </bottom>
      <diagonal/>
    </border>
    <border>
      <left style="thin">
        <color auto="1"/>
      </left>
      <right style="medium">
        <color auto="1"/>
      </right>
      <top style="double">
        <color auto="1"/>
      </top>
      <bottom style="medium">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4" xfId="1" applyNumberFormat="1" applyFont="1" applyFill="1" applyBorder="1" applyAlignment="1" applyProtection="1">
      <alignment horizontal="left" vertical="top"/>
    </xf>
    <xf numFmtId="49" fontId="12" fillId="0" borderId="34"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6" fontId="19" fillId="0" borderId="44"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6" fontId="19" fillId="0" borderId="47" xfId="1" applyNumberFormat="1" applyFont="1" applyFill="1" applyBorder="1" applyAlignment="1" applyProtection="1">
      <alignment horizontal="left" vertical="center"/>
      <protection locked="0"/>
    </xf>
    <xf numFmtId="14" fontId="19" fillId="0" borderId="49" xfId="1" applyNumberFormat="1" applyFont="1" applyFill="1" applyBorder="1" applyAlignment="1" applyProtection="1">
      <alignment vertical="center"/>
      <protection locked="0"/>
    </xf>
    <xf numFmtId="0" fontId="25" fillId="7" borderId="52" xfId="1" applyFont="1" applyFill="1" applyBorder="1" applyAlignment="1" applyProtection="1">
      <alignment horizontal="right" vertical="center"/>
      <protection hidden="1"/>
    </xf>
    <xf numFmtId="3" fontId="25" fillId="7" borderId="53" xfId="1" applyNumberFormat="1" applyFont="1" applyFill="1" applyBorder="1" applyAlignment="1" applyProtection="1">
      <alignment horizontal="left" vertical="center"/>
      <protection hidden="1"/>
    </xf>
    <xf numFmtId="0" fontId="26" fillId="7" borderId="56" xfId="1" applyFont="1" applyFill="1" applyBorder="1" applyAlignment="1" applyProtection="1">
      <alignment horizontal="center" vertical="center"/>
      <protection hidden="1"/>
    </xf>
    <xf numFmtId="0" fontId="26" fillId="7" borderId="57"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8"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59"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0" xfId="1" applyFont="1" applyFill="1" applyBorder="1" applyAlignment="1" applyProtection="1">
      <alignment horizontal="center" vertical="center"/>
    </xf>
    <xf numFmtId="49" fontId="8" fillId="0" borderId="61" xfId="1" applyNumberFormat="1" applyFont="1" applyFill="1" applyBorder="1" applyAlignment="1" applyProtection="1">
      <alignment horizontal="center" vertical="center"/>
      <protection locked="0"/>
    </xf>
    <xf numFmtId="0" fontId="8" fillId="2" borderId="61" xfId="1" applyFont="1" applyFill="1" applyBorder="1" applyAlignment="1" applyProtection="1">
      <alignment horizontal="center" vertical="center"/>
      <protection locked="0"/>
    </xf>
    <xf numFmtId="0" fontId="8" fillId="0" borderId="61" xfId="1" applyFont="1" applyFill="1" applyBorder="1" applyAlignment="1" applyProtection="1">
      <alignment horizontal="center" vertical="center"/>
      <protection locked="0"/>
    </xf>
    <xf numFmtId="0" fontId="27" fillId="0" borderId="61" xfId="3" applyNumberFormat="1" applyFont="1" applyFill="1" applyBorder="1" applyAlignment="1" applyProtection="1">
      <alignment horizontal="left" vertical="center" wrapText="1"/>
      <protection locked="0"/>
    </xf>
    <xf numFmtId="167" fontId="8" fillId="0" borderId="61" xfId="1" applyNumberFormat="1" applyFont="1" applyFill="1" applyBorder="1" applyAlignment="1" applyProtection="1">
      <alignment horizontal="center" vertical="center"/>
      <protection locked="0"/>
    </xf>
    <xf numFmtId="2" fontId="8" fillId="0" borderId="61" xfId="1" applyNumberFormat="1" applyFont="1" applyFill="1" applyBorder="1" applyAlignment="1" applyProtection="1">
      <alignment horizontal="center" vertical="center"/>
      <protection locked="0"/>
    </xf>
    <xf numFmtId="4" fontId="28" fillId="0" borderId="61" xfId="3" applyNumberFormat="1" applyFont="1" applyFill="1" applyBorder="1" applyAlignment="1" applyProtection="1">
      <alignment horizontal="center" vertical="center"/>
      <protection locked="0"/>
    </xf>
    <xf numFmtId="165" fontId="28" fillId="0" borderId="62"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3"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4" xfId="1" applyFont="1" applyBorder="1" applyAlignment="1" applyProtection="1">
      <alignment vertical="center"/>
      <protection locked="0"/>
    </xf>
    <xf numFmtId="0" fontId="8" fillId="0" borderId="65" xfId="1" applyFont="1" applyBorder="1" applyAlignment="1" applyProtection="1">
      <alignment vertical="center"/>
      <protection locked="0"/>
    </xf>
    <xf numFmtId="0" fontId="27" fillId="0" borderId="56" xfId="3" applyNumberFormat="1" applyFont="1" applyFill="1" applyBorder="1" applyAlignment="1" applyProtection="1">
      <alignment horizontal="left" vertical="center" wrapText="1" shrinkToFit="1"/>
      <protection locked="0"/>
    </xf>
    <xf numFmtId="0" fontId="8" fillId="0" borderId="65"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8" fillId="2" borderId="60"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8"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5" fontId="20" fillId="9" borderId="59"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62"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0"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1"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2"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4" xfId="1" applyNumberFormat="1" applyFont="1" applyFill="1" applyBorder="1" applyAlignment="1" applyProtection="1">
      <alignment vertical="top" wrapText="1"/>
    </xf>
    <xf numFmtId="49" fontId="12" fillId="0" borderId="35"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6" xfId="1" applyNumberFormat="1" applyFont="1" applyFill="1" applyBorder="1" applyAlignment="1" applyProtection="1">
      <alignment vertical="top"/>
    </xf>
    <xf numFmtId="0" fontId="17" fillId="4" borderId="37"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1"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3" xfId="1" applyFont="1" applyFill="1" applyBorder="1" applyAlignment="1" applyProtection="1">
      <alignment vertical="center"/>
    </xf>
    <xf numFmtId="0" fontId="22" fillId="0" borderId="0" xfId="1" applyFont="1" applyAlignment="1" applyProtection="1">
      <alignment horizontal="center"/>
    </xf>
    <xf numFmtId="0" fontId="20" fillId="0" borderId="43" xfId="1" applyNumberFormat="1" applyFont="1" applyFill="1" applyBorder="1" applyAlignment="1" applyProtection="1">
      <alignment vertical="center"/>
    </xf>
    <xf numFmtId="0" fontId="23" fillId="0" borderId="0" xfId="1" applyFont="1" applyAlignment="1" applyProtection="1">
      <alignment horizontal="center"/>
    </xf>
    <xf numFmtId="166" fontId="24" fillId="0" borderId="48" xfId="1" applyNumberFormat="1" applyFont="1" applyFill="1" applyBorder="1" applyAlignment="1" applyProtection="1">
      <alignment horizontal="left" vertical="center" wrapText="1"/>
    </xf>
    <xf numFmtId="14" fontId="20" fillId="0" borderId="50" xfId="1" applyNumberFormat="1" applyFont="1" applyFill="1" applyBorder="1" applyAlignment="1" applyProtection="1">
      <alignment vertical="center"/>
    </xf>
    <xf numFmtId="165"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25" xfId="0" applyFont="1" applyBorder="1" applyAlignment="1">
      <alignment horizontal="left" vertical="center" wrapText="1"/>
    </xf>
    <xf numFmtId="0" fontId="7" fillId="0" borderId="26" xfId="0" applyFont="1" applyBorder="1" applyAlignment="1">
      <alignment horizontal="left" vertical="center" wrapText="1"/>
    </xf>
    <xf numFmtId="0" fontId="0" fillId="0" borderId="26" xfId="0" applyBorder="1" applyAlignment="1">
      <alignment horizontal="left" vertical="center" wrapText="1"/>
    </xf>
    <xf numFmtId="0" fontId="0" fillId="0" borderId="28" xfId="0" applyBorder="1" applyAlignment="1">
      <alignment horizontal="center" vertical="center" wrapText="1"/>
    </xf>
    <xf numFmtId="0" fontId="7" fillId="0" borderId="67" xfId="0" applyFont="1" applyBorder="1" applyAlignment="1">
      <alignment horizontal="left" vertical="center" wrapText="1"/>
    </xf>
    <xf numFmtId="0" fontId="7" fillId="0" borderId="68" xfId="0" applyFont="1" applyBorder="1" applyAlignment="1">
      <alignment horizontal="left" vertical="center" wrapText="1"/>
    </xf>
    <xf numFmtId="0" fontId="0" fillId="0" borderId="68" xfId="0" applyBorder="1" applyAlignment="1">
      <alignment horizontal="left" vertical="center" wrapText="1"/>
    </xf>
    <xf numFmtId="0" fontId="0" fillId="0" borderId="69" xfId="0" applyBorder="1" applyAlignment="1">
      <alignment horizontal="center" vertical="center" wrapText="1"/>
    </xf>
    <xf numFmtId="4" fontId="5" fillId="0" borderId="70" xfId="1" applyNumberFormat="1" applyFont="1" applyFill="1" applyBorder="1" applyAlignment="1" applyProtection="1">
      <alignment horizontal="right" vertical="center"/>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9" fillId="0" borderId="29" xfId="1" applyFont="1" applyFill="1" applyBorder="1" applyAlignment="1" applyProtection="1">
      <alignment horizontal="left" vertical="top" wrapText="1"/>
    </xf>
    <xf numFmtId="0" fontId="9" fillId="0" borderId="30" xfId="1" applyFont="1" applyFill="1" applyBorder="1" applyAlignment="1" applyProtection="1">
      <alignment horizontal="left" vertical="top" wrapText="1"/>
    </xf>
    <xf numFmtId="0" fontId="12" fillId="0" borderId="33" xfId="1" applyFont="1" applyFill="1" applyBorder="1" applyAlignment="1" applyProtection="1">
      <alignment horizontal="left" vertical="top"/>
    </xf>
    <xf numFmtId="0" fontId="12" fillId="0" borderId="34"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2"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38" xfId="1" applyFont="1" applyFill="1" applyBorder="1" applyAlignment="1" applyProtection="1">
      <alignment horizontal="center" vertical="center"/>
    </xf>
    <xf numFmtId="0" fontId="17" fillId="6" borderId="32" xfId="1" applyFont="1" applyFill="1" applyBorder="1" applyAlignment="1" applyProtection="1">
      <alignment horizontal="center" vertical="center"/>
    </xf>
    <xf numFmtId="0" fontId="18" fillId="0" borderId="12"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39" xfId="1" applyFont="1" applyFill="1" applyBorder="1" applyAlignment="1" applyProtection="1">
      <alignment horizontal="left" vertical="center"/>
    </xf>
    <xf numFmtId="0" fontId="18" fillId="0" borderId="40" xfId="1" applyFont="1" applyFill="1" applyBorder="1" applyAlignment="1" applyProtection="1">
      <alignment horizontal="left" vertical="center"/>
    </xf>
    <xf numFmtId="0" fontId="18" fillId="0" borderId="30"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2"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18" fillId="0" borderId="33"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166" fontId="20" fillId="0" borderId="45" xfId="1" applyNumberFormat="1" applyFont="1" applyFill="1" applyBorder="1" applyAlignment="1" applyProtection="1">
      <alignment horizontal="left" vertical="center"/>
    </xf>
    <xf numFmtId="166" fontId="20" fillId="0" borderId="34" xfId="1" applyNumberFormat="1" applyFont="1" applyFill="1" applyBorder="1" applyAlignment="1" applyProtection="1">
      <alignment horizontal="left" vertical="center"/>
    </xf>
    <xf numFmtId="166" fontId="20" fillId="0" borderId="44" xfId="1" applyNumberFormat="1" applyFont="1" applyFill="1" applyBorder="1" applyAlignment="1" applyProtection="1">
      <alignment horizontal="left" vertical="center"/>
    </xf>
    <xf numFmtId="0" fontId="18" fillId="0" borderId="46"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47" xfId="1" applyNumberFormat="1" applyFont="1" applyFill="1" applyBorder="1" applyAlignment="1" applyProtection="1">
      <alignment horizontal="left" vertical="center"/>
    </xf>
    <xf numFmtId="0" fontId="18" fillId="0" borderId="45" xfId="1" applyFont="1" applyFill="1" applyBorder="1" applyAlignment="1" applyProtection="1">
      <alignment horizontal="left" vertical="center"/>
    </xf>
    <xf numFmtId="0" fontId="26" fillId="7" borderId="46" xfId="1" applyFont="1" applyFill="1" applyBorder="1" applyAlignment="1" applyProtection="1">
      <alignment horizontal="center" vertical="center" wrapText="1"/>
      <protection hidden="1"/>
    </xf>
    <xf numFmtId="0" fontId="26" fillId="7" borderId="43" xfId="1" applyFont="1" applyFill="1" applyBorder="1" applyAlignment="1" applyProtection="1">
      <alignment horizontal="center" vertical="center" wrapText="1"/>
      <protection hidden="1"/>
    </xf>
    <xf numFmtId="49" fontId="25" fillId="7" borderId="51" xfId="1" applyNumberFormat="1" applyFont="1" applyFill="1" applyBorder="1" applyAlignment="1" applyProtection="1">
      <alignment horizontal="left" vertical="center"/>
      <protection hidden="1"/>
    </xf>
    <xf numFmtId="0" fontId="25" fillId="7" borderId="52" xfId="1" applyFont="1" applyFill="1" applyBorder="1" applyAlignment="1" applyProtection="1">
      <alignment horizontal="left" vertical="center"/>
      <protection hidden="1"/>
    </xf>
    <xf numFmtId="0" fontId="26" fillId="7" borderId="54" xfId="1" applyFont="1" applyFill="1" applyBorder="1" applyAlignment="1" applyProtection="1">
      <alignment horizontal="center" vertical="center" wrapText="1"/>
      <protection hidden="1"/>
    </xf>
    <xf numFmtId="0" fontId="26" fillId="7" borderId="55"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6"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6" xfId="1" applyFont="1" applyFill="1" applyBorder="1" applyAlignment="1" applyProtection="1">
      <alignment horizontal="center" vertical="center"/>
      <protection hidden="1"/>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a:extLst>
            <a:ext uri="{FF2B5EF4-FFF2-40B4-BE49-F238E27FC236}">
              <a16:creationId xmlns:a16="http://schemas.microsoft.com/office/drawing/2014/main" id="{00000000-0008-0000-0100-000002000000}"/>
            </a:ext>
          </a:extLst>
        </xdr:cNvPr>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a:extLst>
            <a:ext uri="{FF2B5EF4-FFF2-40B4-BE49-F238E27FC236}">
              <a16:creationId xmlns:a16="http://schemas.microsoft.com/office/drawing/2014/main" id="{00000000-0008-0000-0100-000003000000}"/>
            </a:ext>
          </a:extLst>
        </xdr:cNvPr>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a:extLst>
            <a:ext uri="{FF2B5EF4-FFF2-40B4-BE49-F238E27FC236}">
              <a16:creationId xmlns:a16="http://schemas.microsoft.com/office/drawing/2014/main" id="{00000000-0008-0000-0100-000004000000}"/>
            </a:ext>
          </a:extLst>
        </xdr:cNvPr>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2"/>
  <sheetViews>
    <sheetView zoomScale="70" zoomScaleNormal="70" zoomScalePageLayoutView="70" workbookViewId="0">
      <selection activeCell="K6" sqref="K6"/>
    </sheetView>
  </sheetViews>
  <sheetFormatPr defaultRowHeight="15" x14ac:dyDescent="0.25"/>
  <cols>
    <col min="1" max="1" width="11.09765625" style="11" customWidth="1"/>
    <col min="2" max="2" width="23.19921875" style="12" customWidth="1"/>
    <col min="3" max="3" width="82.796875" style="12" customWidth="1"/>
    <col min="4" max="4" width="19.19921875" style="12" customWidth="1"/>
    <col min="5" max="5" width="21.19921875" style="11" customWidth="1"/>
    <col min="6" max="6" width="8.796875" style="2"/>
    <col min="7" max="22" width="4" style="2" customWidth="1"/>
    <col min="23" max="16384" width="8.796875" style="2"/>
  </cols>
  <sheetData>
    <row r="1" spans="1:5" ht="39" customHeight="1" thickBot="1" x14ac:dyDescent="0.3">
      <c r="A1" s="64" t="s">
        <v>81</v>
      </c>
      <c r="B1" s="109" t="s">
        <v>80</v>
      </c>
      <c r="C1" s="109"/>
      <c r="D1" s="109"/>
      <c r="E1" s="110"/>
    </row>
    <row r="2" spans="1:5" ht="39" customHeight="1" thickBot="1" x14ac:dyDescent="0.3">
      <c r="A2" s="111" t="s">
        <v>1</v>
      </c>
      <c r="B2" s="112"/>
      <c r="C2" s="112"/>
      <c r="D2" s="1" t="s">
        <v>2</v>
      </c>
      <c r="E2" s="95">
        <f>SUM(E5:E42)</f>
        <v>0</v>
      </c>
    </row>
    <row r="3" spans="1:5" s="5" customFormat="1" ht="21.75" customHeight="1" x14ac:dyDescent="0.2">
      <c r="A3" s="3"/>
      <c r="B3" s="4"/>
      <c r="C3" s="113" t="s">
        <v>3</v>
      </c>
      <c r="D3" s="114"/>
      <c r="E3" s="96"/>
    </row>
    <row r="4" spans="1:5" s="5" customFormat="1" ht="36" customHeight="1" thickBot="1" x14ac:dyDescent="0.25">
      <c r="A4" s="6" t="s">
        <v>4</v>
      </c>
      <c r="B4" s="7" t="s">
        <v>5</v>
      </c>
      <c r="C4" s="8" t="s">
        <v>6</v>
      </c>
      <c r="D4" s="9" t="s">
        <v>72</v>
      </c>
      <c r="E4" s="97" t="s">
        <v>7</v>
      </c>
    </row>
    <row r="5" spans="1:5" s="10" customFormat="1" ht="370.5" customHeight="1" thickTop="1" thickBot="1" x14ac:dyDescent="0.25">
      <c r="A5" s="100" t="s">
        <v>76</v>
      </c>
      <c r="B5" s="101" t="s">
        <v>82</v>
      </c>
      <c r="C5" s="102" t="s">
        <v>83</v>
      </c>
      <c r="D5" s="103" t="s">
        <v>75</v>
      </c>
      <c r="E5" s="98"/>
    </row>
    <row r="6" spans="1:5" s="10" customFormat="1" ht="150" customHeight="1" thickTop="1" thickBot="1" x14ac:dyDescent="0.25">
      <c r="A6" s="100" t="s">
        <v>78</v>
      </c>
      <c r="B6" s="101" t="s">
        <v>84</v>
      </c>
      <c r="C6" s="102" t="s">
        <v>85</v>
      </c>
      <c r="D6" s="103" t="s">
        <v>75</v>
      </c>
      <c r="E6" s="98"/>
    </row>
    <row r="7" spans="1:5" s="10" customFormat="1" ht="150" customHeight="1" thickTop="1" thickBot="1" x14ac:dyDescent="0.25">
      <c r="A7" s="104" t="s">
        <v>79</v>
      </c>
      <c r="B7" s="105" t="s">
        <v>86</v>
      </c>
      <c r="C7" s="106" t="s">
        <v>77</v>
      </c>
      <c r="D7" s="107" t="s">
        <v>75</v>
      </c>
      <c r="E7" s="108"/>
    </row>
    <row r="8" spans="1:5" x14ac:dyDescent="0.25">
      <c r="E8" s="99"/>
    </row>
    <row r="9" spans="1:5" x14ac:dyDescent="0.25">
      <c r="E9" s="99"/>
    </row>
    <row r="10" spans="1:5" x14ac:dyDescent="0.25">
      <c r="E10" s="99"/>
    </row>
    <row r="11" spans="1:5" x14ac:dyDescent="0.25">
      <c r="E11" s="99"/>
    </row>
    <row r="12" spans="1:5" x14ac:dyDescent="0.25">
      <c r="E12" s="99"/>
    </row>
    <row r="13" spans="1:5" x14ac:dyDescent="0.25">
      <c r="E13" s="99"/>
    </row>
    <row r="14" spans="1:5" x14ac:dyDescent="0.25">
      <c r="E14" s="99"/>
    </row>
    <row r="15" spans="1:5" x14ac:dyDescent="0.25">
      <c r="E15" s="99"/>
    </row>
    <row r="16" spans="1:5" x14ac:dyDescent="0.25">
      <c r="E16" s="99"/>
    </row>
    <row r="17" spans="5:5" x14ac:dyDescent="0.25">
      <c r="E17" s="99"/>
    </row>
    <row r="18" spans="5:5" x14ac:dyDescent="0.25">
      <c r="E18" s="99"/>
    </row>
    <row r="19" spans="5:5" x14ac:dyDescent="0.25">
      <c r="E19" s="99"/>
    </row>
    <row r="20" spans="5:5" x14ac:dyDescent="0.25">
      <c r="E20" s="99"/>
    </row>
    <row r="21" spans="5:5" x14ac:dyDescent="0.25">
      <c r="E21" s="99"/>
    </row>
    <row r="22" spans="5:5" x14ac:dyDescent="0.25">
      <c r="E22" s="99"/>
    </row>
    <row r="23" spans="5:5" x14ac:dyDescent="0.25">
      <c r="E23" s="99"/>
    </row>
    <row r="24" spans="5:5" x14ac:dyDescent="0.25">
      <c r="E24" s="99"/>
    </row>
    <row r="25" spans="5:5" x14ac:dyDescent="0.25">
      <c r="E25" s="99"/>
    </row>
    <row r="26" spans="5:5" x14ac:dyDescent="0.25">
      <c r="E26" s="99"/>
    </row>
    <row r="27" spans="5:5" x14ac:dyDescent="0.25">
      <c r="E27" s="99"/>
    </row>
    <row r="28" spans="5:5" x14ac:dyDescent="0.25">
      <c r="E28" s="99"/>
    </row>
    <row r="29" spans="5:5" x14ac:dyDescent="0.25">
      <c r="E29" s="99"/>
    </row>
    <row r="30" spans="5:5" x14ac:dyDescent="0.25">
      <c r="E30" s="99"/>
    </row>
    <row r="31" spans="5:5" x14ac:dyDescent="0.25">
      <c r="E31" s="99"/>
    </row>
    <row r="32" spans="5:5" x14ac:dyDescent="0.25">
      <c r="E32" s="99"/>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abSelected="1" topLeftCell="B1" zoomScale="70" zoomScaleNormal="70" workbookViewId="0">
      <selection activeCell="K14" sqref="K14"/>
    </sheetView>
  </sheetViews>
  <sheetFormatPr defaultColWidth="6.3984375" defaultRowHeight="11.25" x14ac:dyDescent="0.2"/>
  <cols>
    <col min="1" max="1" width="2.19921875" style="61" hidden="1" customWidth="1"/>
    <col min="2" max="2" width="6" style="61" customWidth="1"/>
    <col min="3" max="3" width="7.3984375" style="61" customWidth="1"/>
    <col min="4" max="4" width="7" style="61" customWidth="1"/>
    <col min="5" max="5" width="8" style="61" customWidth="1"/>
    <col min="6" max="6" width="57.296875" style="61" customWidth="1"/>
    <col min="7" max="7" width="6.296875" style="63" customWidth="1"/>
    <col min="8" max="8" width="9.09765625" style="63" customWidth="1"/>
    <col min="9" max="9" width="7.59765625" style="63" customWidth="1"/>
    <col min="10" max="10" width="7.09765625" style="63" customWidth="1"/>
    <col min="11" max="11" width="9" style="63" customWidth="1"/>
    <col min="12" max="12" width="13.296875" style="63" customWidth="1"/>
    <col min="13" max="14" width="19.796875" style="61" customWidth="1"/>
    <col min="15" max="15" width="6.3984375" style="61" customWidth="1"/>
    <col min="16" max="16384" width="6.3984375" style="61"/>
  </cols>
  <sheetData>
    <row r="1" spans="1:15" s="65" customFormat="1" ht="30.75" customHeight="1" thickTop="1" thickBot="1" x14ac:dyDescent="0.25">
      <c r="B1" s="115" t="s">
        <v>74</v>
      </c>
      <c r="C1" s="116"/>
      <c r="D1" s="116"/>
      <c r="E1" s="66"/>
      <c r="F1" s="66" t="s">
        <v>8</v>
      </c>
      <c r="G1" s="66"/>
      <c r="H1" s="67"/>
      <c r="I1" s="68"/>
      <c r="J1" s="69"/>
      <c r="K1" s="69"/>
      <c r="L1" s="70" t="s">
        <v>9</v>
      </c>
      <c r="M1" s="71"/>
    </row>
    <row r="2" spans="1:15" s="65" customFormat="1" ht="57" customHeight="1" thickTop="1" thickBot="1" x14ac:dyDescent="0.25">
      <c r="B2" s="117" t="s">
        <v>10</v>
      </c>
      <c r="C2" s="118"/>
      <c r="D2" s="14"/>
      <c r="E2" s="15"/>
      <c r="F2" s="72" t="str">
        <f>'Požadavky na výkon a fukci'!B1</f>
        <v>Doplnění závor na přejezdu P7357 v km 88,726 trati Ostrava Kunčice - Valašské Meziříčí</v>
      </c>
      <c r="G2" s="15"/>
      <c r="H2" s="73"/>
      <c r="I2" s="119" t="s">
        <v>11</v>
      </c>
      <c r="J2" s="120"/>
      <c r="K2" s="121">
        <f>SUM(L26+L36)</f>
        <v>0</v>
      </c>
      <c r="L2" s="122"/>
    </row>
    <row r="3" spans="1:15" s="65" customFormat="1" ht="42.75" customHeight="1" thickTop="1" thickBot="1" x14ac:dyDescent="0.25">
      <c r="B3" s="74" t="s">
        <v>12</v>
      </c>
      <c r="C3" s="75"/>
      <c r="D3" s="123" t="s">
        <v>9</v>
      </c>
      <c r="E3" s="123"/>
      <c r="F3" s="76" t="s">
        <v>13</v>
      </c>
      <c r="G3" s="77"/>
      <c r="H3" s="78"/>
      <c r="I3" s="79"/>
      <c r="J3" s="80"/>
      <c r="K3" s="124"/>
      <c r="L3" s="125"/>
    </row>
    <row r="4" spans="1:15" s="65" customFormat="1" ht="18" customHeight="1" thickTop="1" x14ac:dyDescent="0.2">
      <c r="B4" s="126" t="s">
        <v>14</v>
      </c>
      <c r="C4" s="127"/>
      <c r="D4" s="128"/>
      <c r="E4" s="81"/>
      <c r="F4" s="82" t="s">
        <v>15</v>
      </c>
      <c r="G4" s="83"/>
      <c r="H4" s="84"/>
      <c r="I4" s="129" t="s">
        <v>16</v>
      </c>
      <c r="J4" s="130"/>
      <c r="K4" s="85"/>
      <c r="L4" s="86"/>
    </row>
    <row r="5" spans="1:15" s="65" customFormat="1" ht="18" customHeight="1" x14ac:dyDescent="0.2">
      <c r="B5" s="87" t="s">
        <v>17</v>
      </c>
      <c r="C5" s="88"/>
      <c r="D5" s="88"/>
      <c r="E5" s="16" t="s">
        <v>18</v>
      </c>
      <c r="F5" s="131"/>
      <c r="G5" s="131"/>
      <c r="H5" s="132"/>
      <c r="I5" s="133" t="s">
        <v>19</v>
      </c>
      <c r="J5" s="128"/>
      <c r="K5" s="17"/>
      <c r="L5" s="89"/>
    </row>
    <row r="6" spans="1:15" s="65" customFormat="1" ht="18" customHeight="1" x14ac:dyDescent="0.2">
      <c r="B6" s="87" t="s">
        <v>20</v>
      </c>
      <c r="C6" s="88"/>
      <c r="D6" s="88"/>
      <c r="E6" s="17" t="s">
        <v>21</v>
      </c>
      <c r="F6" s="134"/>
      <c r="G6" s="134"/>
      <c r="H6" s="135"/>
      <c r="I6" s="133" t="s">
        <v>22</v>
      </c>
      <c r="J6" s="128"/>
      <c r="K6" s="17"/>
      <c r="L6" s="89"/>
      <c r="O6" s="90"/>
    </row>
    <row r="7" spans="1:15" s="65" customFormat="1" ht="18" customHeight="1" x14ac:dyDescent="0.2">
      <c r="B7" s="136" t="s">
        <v>23</v>
      </c>
      <c r="C7" s="137"/>
      <c r="D7" s="137"/>
      <c r="E7" s="18"/>
      <c r="F7" s="138" t="s">
        <v>24</v>
      </c>
      <c r="G7" s="139"/>
      <c r="H7" s="140"/>
      <c r="I7" s="141" t="s">
        <v>25</v>
      </c>
      <c r="J7" s="127"/>
      <c r="K7" s="19">
        <v>2020</v>
      </c>
      <c r="L7" s="91"/>
      <c r="O7" s="92"/>
    </row>
    <row r="8" spans="1:15" s="65" customFormat="1" ht="19.5" customHeight="1" thickBot="1" x14ac:dyDescent="0.25">
      <c r="B8" s="142" t="s">
        <v>26</v>
      </c>
      <c r="C8" s="143"/>
      <c r="D8" s="143"/>
      <c r="E8" s="20"/>
      <c r="F8" s="93" t="s">
        <v>73</v>
      </c>
      <c r="G8" s="144"/>
      <c r="H8" s="145"/>
      <c r="I8" s="146" t="s">
        <v>27</v>
      </c>
      <c r="J8" s="137"/>
      <c r="K8" s="21">
        <v>44166</v>
      </c>
      <c r="L8" s="94"/>
    </row>
    <row r="9" spans="1:15" s="13" customFormat="1" ht="9.75" customHeight="1" x14ac:dyDescent="0.2">
      <c r="B9" s="149" t="s">
        <v>0</v>
      </c>
      <c r="C9" s="150"/>
      <c r="D9" s="150"/>
      <c r="E9" s="150"/>
      <c r="F9" s="150"/>
      <c r="G9" s="150"/>
      <c r="H9" s="150"/>
      <c r="I9" s="150"/>
      <c r="J9" s="150"/>
      <c r="K9" s="22" t="s">
        <v>19</v>
      </c>
      <c r="L9" s="23">
        <v>0</v>
      </c>
    </row>
    <row r="10" spans="1:15" s="13" customFormat="1" ht="15" customHeight="1" x14ac:dyDescent="0.2">
      <c r="B10" s="151" t="s">
        <v>28</v>
      </c>
      <c r="C10" s="153" t="s">
        <v>29</v>
      </c>
      <c r="D10" s="153" t="s">
        <v>30</v>
      </c>
      <c r="E10" s="153" t="s">
        <v>31</v>
      </c>
      <c r="F10" s="155" t="s">
        <v>32</v>
      </c>
      <c r="G10" s="155" t="s">
        <v>33</v>
      </c>
      <c r="H10" s="155" t="s">
        <v>34</v>
      </c>
      <c r="I10" s="153" t="s">
        <v>35</v>
      </c>
      <c r="J10" s="153" t="s">
        <v>36</v>
      </c>
      <c r="K10" s="147" t="s">
        <v>37</v>
      </c>
      <c r="L10" s="148"/>
    </row>
    <row r="11" spans="1:15" s="13" customFormat="1" ht="15" customHeight="1" x14ac:dyDescent="0.2">
      <c r="B11" s="151"/>
      <c r="C11" s="153"/>
      <c r="D11" s="153"/>
      <c r="E11" s="153"/>
      <c r="F11" s="155"/>
      <c r="G11" s="155"/>
      <c r="H11" s="155"/>
      <c r="I11" s="153"/>
      <c r="J11" s="153"/>
      <c r="K11" s="147"/>
      <c r="L11" s="148"/>
    </row>
    <row r="12" spans="1:15" s="13" customFormat="1" ht="12.75" customHeight="1" thickBot="1" x14ac:dyDescent="0.25">
      <c r="B12" s="152"/>
      <c r="C12" s="154"/>
      <c r="D12" s="154"/>
      <c r="E12" s="154"/>
      <c r="F12" s="156"/>
      <c r="G12" s="156"/>
      <c r="H12" s="156"/>
      <c r="I12" s="154"/>
      <c r="J12" s="154"/>
      <c r="K12" s="24" t="s">
        <v>38</v>
      </c>
      <c r="L12" s="25" t="s">
        <v>39</v>
      </c>
    </row>
    <row r="13" spans="1:15" s="32" customFormat="1" ht="15" customHeight="1" thickBot="1" x14ac:dyDescent="0.25">
      <c r="A13" s="26" t="s">
        <v>40</v>
      </c>
      <c r="B13" s="27" t="s">
        <v>41</v>
      </c>
      <c r="C13" s="28">
        <v>1</v>
      </c>
      <c r="D13" s="29"/>
      <c r="E13" s="29"/>
      <c r="F13" s="30" t="s">
        <v>42</v>
      </c>
      <c r="G13" s="28"/>
      <c r="H13" s="28"/>
      <c r="I13" s="28"/>
      <c r="J13" s="28"/>
      <c r="K13" s="28"/>
      <c r="L13" s="31"/>
    </row>
    <row r="14" spans="1:15" s="32" customFormat="1" ht="13.5" customHeight="1" thickBot="1" x14ac:dyDescent="0.25">
      <c r="A14" s="33" t="s">
        <v>43</v>
      </c>
      <c r="B14" s="34">
        <f>1+MAX($B$13:B13)</f>
        <v>1</v>
      </c>
      <c r="C14" s="35" t="s">
        <v>44</v>
      </c>
      <c r="D14" s="36"/>
      <c r="E14" s="37" t="s">
        <v>45</v>
      </c>
      <c r="F14" s="38" t="s">
        <v>46</v>
      </c>
      <c r="G14" s="37" t="s">
        <v>47</v>
      </c>
      <c r="H14" s="39">
        <v>1</v>
      </c>
      <c r="I14" s="37"/>
      <c r="J14" s="40" t="str">
        <f>IF(I14=0,"",I14*H14)</f>
        <v/>
      </c>
      <c r="K14" s="41"/>
      <c r="L14" s="42">
        <f>ROUND((ROUND(H14,3))*(ROUND(K14,2)),2)</f>
        <v>0</v>
      </c>
    </row>
    <row r="15" spans="1:15" s="32" customFormat="1" ht="12.75" customHeight="1" x14ac:dyDescent="0.2">
      <c r="A15" s="33" t="s">
        <v>48</v>
      </c>
      <c r="B15" s="43"/>
      <c r="C15" s="44"/>
      <c r="D15" s="44"/>
      <c r="E15" s="44"/>
      <c r="F15" s="45" t="s">
        <v>49</v>
      </c>
      <c r="G15" s="46"/>
      <c r="H15" s="46"/>
      <c r="I15" s="46"/>
      <c r="J15" s="46"/>
      <c r="K15" s="46"/>
      <c r="L15" s="47"/>
    </row>
    <row r="16" spans="1:15" s="32" customFormat="1" ht="12.75" customHeight="1" x14ac:dyDescent="0.2">
      <c r="A16" s="33" t="s">
        <v>50</v>
      </c>
      <c r="B16" s="43"/>
      <c r="C16" s="44"/>
      <c r="D16" s="44"/>
      <c r="E16" s="44"/>
      <c r="F16" s="48" t="s">
        <v>51</v>
      </c>
      <c r="G16" s="46"/>
      <c r="H16" s="46"/>
      <c r="I16" s="46"/>
      <c r="J16" s="46"/>
      <c r="K16" s="46"/>
      <c r="L16" s="47"/>
    </row>
    <row r="17" spans="1:12" s="32" customFormat="1" ht="72" customHeight="1" thickBot="1" x14ac:dyDescent="0.25">
      <c r="A17" s="33" t="s">
        <v>52</v>
      </c>
      <c r="B17" s="49"/>
      <c r="C17" s="50"/>
      <c r="D17" s="50"/>
      <c r="E17" s="50"/>
      <c r="F17" s="51" t="s">
        <v>53</v>
      </c>
      <c r="G17" s="52"/>
      <c r="H17" s="52"/>
      <c r="I17" s="52"/>
      <c r="J17" s="52"/>
      <c r="K17" s="52"/>
      <c r="L17" s="53"/>
    </row>
    <row r="18" spans="1:12" s="32" customFormat="1" ht="13.5" customHeight="1" thickBot="1" x14ac:dyDescent="0.25">
      <c r="A18" s="33" t="s">
        <v>43</v>
      </c>
      <c r="B18" s="54">
        <f>1+MAX($B$13:B17)</f>
        <v>2</v>
      </c>
      <c r="C18" s="35" t="s">
        <v>54</v>
      </c>
      <c r="D18" s="36"/>
      <c r="E18" s="37" t="s">
        <v>45</v>
      </c>
      <c r="F18" s="38" t="s">
        <v>55</v>
      </c>
      <c r="G18" s="37" t="s">
        <v>47</v>
      </c>
      <c r="H18" s="39">
        <v>1</v>
      </c>
      <c r="I18" s="37"/>
      <c r="J18" s="40" t="str">
        <f>IF(I18=0,"",I18*H18)</f>
        <v/>
      </c>
      <c r="K18" s="41"/>
      <c r="L18" s="42">
        <f>ROUND((ROUND(H18,3))*(ROUND(K18,2)),2)</f>
        <v>0</v>
      </c>
    </row>
    <row r="19" spans="1:12" s="32" customFormat="1" ht="12.75" customHeight="1" x14ac:dyDescent="0.2">
      <c r="A19" s="33" t="s">
        <v>48</v>
      </c>
      <c r="B19" s="43"/>
      <c r="C19" s="44"/>
      <c r="D19" s="44"/>
      <c r="E19" s="44"/>
      <c r="F19" s="45" t="s">
        <v>56</v>
      </c>
      <c r="G19" s="46"/>
      <c r="H19" s="46"/>
      <c r="I19" s="46"/>
      <c r="J19" s="46"/>
      <c r="K19" s="46"/>
      <c r="L19" s="47"/>
    </row>
    <row r="20" spans="1:12" s="32" customFormat="1" ht="12.75" customHeight="1" x14ac:dyDescent="0.2">
      <c r="A20" s="33" t="s">
        <v>50</v>
      </c>
      <c r="B20" s="43"/>
      <c r="C20" s="44"/>
      <c r="D20" s="44"/>
      <c r="E20" s="44"/>
      <c r="F20" s="48" t="s">
        <v>51</v>
      </c>
      <c r="G20" s="46"/>
      <c r="H20" s="46"/>
      <c r="I20" s="46"/>
      <c r="J20" s="46"/>
      <c r="K20" s="46"/>
      <c r="L20" s="47"/>
    </row>
    <row r="21" spans="1:12" s="32" customFormat="1" ht="81" customHeight="1" thickBot="1" x14ac:dyDescent="0.25">
      <c r="A21" s="33" t="s">
        <v>52</v>
      </c>
      <c r="B21" s="49"/>
      <c r="C21" s="50"/>
      <c r="D21" s="50"/>
      <c r="E21" s="50"/>
      <c r="F21" s="51" t="s">
        <v>57</v>
      </c>
      <c r="G21" s="52"/>
      <c r="H21" s="52"/>
      <c r="I21" s="52"/>
      <c r="J21" s="52"/>
      <c r="K21" s="52"/>
      <c r="L21" s="53"/>
    </row>
    <row r="22" spans="1:12" s="32" customFormat="1" ht="13.5" customHeight="1" thickBot="1" x14ac:dyDescent="0.25">
      <c r="A22" s="33" t="s">
        <v>43</v>
      </c>
      <c r="B22" s="54">
        <f>1+MAX($B$13:B21)</f>
        <v>3</v>
      </c>
      <c r="C22" s="35" t="s">
        <v>58</v>
      </c>
      <c r="D22" s="36"/>
      <c r="E22" s="37" t="s">
        <v>45</v>
      </c>
      <c r="F22" s="38" t="s">
        <v>59</v>
      </c>
      <c r="G22" s="37" t="s">
        <v>47</v>
      </c>
      <c r="H22" s="39">
        <v>1</v>
      </c>
      <c r="I22" s="37"/>
      <c r="J22" s="40" t="str">
        <f>IF(I22=0,"",I22*H22)</f>
        <v/>
      </c>
      <c r="K22" s="41"/>
      <c r="L22" s="42">
        <f>ROUND((ROUND(H22,3))*(ROUND(K22,2)),2)</f>
        <v>0</v>
      </c>
    </row>
    <row r="23" spans="1:12" s="32" customFormat="1" ht="12.75" customHeight="1" x14ac:dyDescent="0.2">
      <c r="A23" s="33" t="s">
        <v>48</v>
      </c>
      <c r="B23" s="43"/>
      <c r="C23" s="44"/>
      <c r="D23" s="44"/>
      <c r="E23" s="44"/>
      <c r="F23" s="45" t="s">
        <v>60</v>
      </c>
      <c r="G23" s="46"/>
      <c r="H23" s="46"/>
      <c r="I23" s="46"/>
      <c r="J23" s="46"/>
      <c r="K23" s="46"/>
      <c r="L23" s="47"/>
    </row>
    <row r="24" spans="1:12" s="32" customFormat="1" ht="12.75" customHeight="1" x14ac:dyDescent="0.2">
      <c r="A24" s="33" t="s">
        <v>50</v>
      </c>
      <c r="B24" s="43"/>
      <c r="C24" s="44"/>
      <c r="D24" s="44"/>
      <c r="E24" s="44"/>
      <c r="F24" s="48" t="s">
        <v>51</v>
      </c>
      <c r="G24" s="46"/>
      <c r="H24" s="46"/>
      <c r="I24" s="46"/>
      <c r="J24" s="46"/>
      <c r="K24" s="46"/>
      <c r="L24" s="47"/>
    </row>
    <row r="25" spans="1:12" s="32" customFormat="1" ht="42.75" customHeight="1" thickBot="1" x14ac:dyDescent="0.25">
      <c r="A25" s="33" t="s">
        <v>52</v>
      </c>
      <c r="B25" s="49"/>
      <c r="C25" s="50"/>
      <c r="D25" s="50"/>
      <c r="E25" s="50"/>
      <c r="F25" s="51" t="s">
        <v>61</v>
      </c>
      <c r="G25" s="52"/>
      <c r="H25" s="52"/>
      <c r="I25" s="52"/>
      <c r="J25" s="52"/>
      <c r="K25" s="52"/>
      <c r="L25" s="53"/>
    </row>
    <row r="26" spans="1:12" ht="13.5" thickBot="1" x14ac:dyDescent="0.25">
      <c r="A26" s="55" t="s">
        <v>62</v>
      </c>
      <c r="B26" s="56" t="s">
        <v>63</v>
      </c>
      <c r="C26" s="57" t="s">
        <v>64</v>
      </c>
      <c r="D26" s="58"/>
      <c r="E26" s="58"/>
      <c r="F26" s="59" t="s">
        <v>42</v>
      </c>
      <c r="G26" s="57"/>
      <c r="H26" s="57"/>
      <c r="I26" s="57"/>
      <c r="J26" s="57"/>
      <c r="K26" s="57"/>
      <c r="L26" s="60">
        <f>SUM(L14:L25)</f>
        <v>0</v>
      </c>
    </row>
    <row r="27" spans="1:12" ht="13.5" thickBot="1" x14ac:dyDescent="0.25">
      <c r="A27" s="26" t="s">
        <v>40</v>
      </c>
      <c r="B27" s="27" t="s">
        <v>41</v>
      </c>
      <c r="C27" s="28">
        <v>2</v>
      </c>
      <c r="D27" s="29"/>
      <c r="E27" s="29"/>
      <c r="F27" s="30" t="s">
        <v>65</v>
      </c>
      <c r="G27" s="28"/>
      <c r="H27" s="28"/>
      <c r="I27" s="28"/>
      <c r="J27" s="28"/>
      <c r="K27" s="28"/>
      <c r="L27" s="31"/>
    </row>
    <row r="28" spans="1:12" s="32" customFormat="1" ht="13.5" customHeight="1" thickBot="1" x14ac:dyDescent="0.25">
      <c r="A28" s="33" t="s">
        <v>43</v>
      </c>
      <c r="B28" s="54">
        <f>1+MAX($B$13:B27)</f>
        <v>4</v>
      </c>
      <c r="C28" s="35"/>
      <c r="D28" s="36"/>
      <c r="E28" s="37" t="s">
        <v>45</v>
      </c>
      <c r="F28" s="38" t="s">
        <v>66</v>
      </c>
      <c r="G28" s="37" t="s">
        <v>47</v>
      </c>
      <c r="H28" s="39">
        <v>1</v>
      </c>
      <c r="I28" s="37"/>
      <c r="J28" s="40" t="str">
        <f>IF(I28=0,"",I28*H28)</f>
        <v/>
      </c>
      <c r="K28" s="41"/>
      <c r="L28" s="62">
        <f>ROUND((ROUND(H28,3))*(ROUND(K28,2)),2)</f>
        <v>0</v>
      </c>
    </row>
    <row r="29" spans="1:12" s="32" customFormat="1" ht="12.75" customHeight="1" x14ac:dyDescent="0.2">
      <c r="A29" s="33" t="s">
        <v>48</v>
      </c>
      <c r="B29" s="43"/>
      <c r="C29" s="44"/>
      <c r="D29" s="44"/>
      <c r="E29" s="44"/>
      <c r="F29" s="45" t="s">
        <v>67</v>
      </c>
      <c r="G29" s="46"/>
      <c r="H29" s="46"/>
      <c r="I29" s="46"/>
      <c r="J29" s="46"/>
      <c r="K29" s="46"/>
      <c r="L29" s="47"/>
    </row>
    <row r="30" spans="1:12" s="32" customFormat="1" ht="12.75" customHeight="1" x14ac:dyDescent="0.2">
      <c r="A30" s="33" t="s">
        <v>50</v>
      </c>
      <c r="B30" s="43"/>
      <c r="C30" s="44"/>
      <c r="D30" s="44"/>
      <c r="E30" s="44"/>
      <c r="F30" s="48" t="s">
        <v>51</v>
      </c>
      <c r="G30" s="46"/>
      <c r="H30" s="46"/>
      <c r="I30" s="46"/>
      <c r="J30" s="46"/>
      <c r="K30" s="46"/>
      <c r="L30" s="47"/>
    </row>
    <row r="31" spans="1:12" s="32" customFormat="1" ht="75" customHeight="1" thickBot="1" x14ac:dyDescent="0.25">
      <c r="A31" s="33" t="s">
        <v>52</v>
      </c>
      <c r="B31" s="49"/>
      <c r="C31" s="50"/>
      <c r="D31" s="50"/>
      <c r="E31" s="50"/>
      <c r="F31" s="51" t="s">
        <v>68</v>
      </c>
      <c r="G31" s="52"/>
      <c r="H31" s="52"/>
      <c r="I31" s="52"/>
      <c r="J31" s="52"/>
      <c r="K31" s="52"/>
      <c r="L31" s="53"/>
    </row>
    <row r="32" spans="1:12" s="32" customFormat="1" ht="13.5" customHeight="1" thickBot="1" x14ac:dyDescent="0.25">
      <c r="A32" s="33" t="s">
        <v>43</v>
      </c>
      <c r="B32" s="54">
        <f>1+MAX($B$13:B31)</f>
        <v>5</v>
      </c>
      <c r="C32" s="35"/>
      <c r="D32" s="36"/>
      <c r="E32" s="37" t="s">
        <v>45</v>
      </c>
      <c r="F32" s="38" t="s">
        <v>69</v>
      </c>
      <c r="G32" s="37" t="s">
        <v>47</v>
      </c>
      <c r="H32" s="39">
        <v>1</v>
      </c>
      <c r="I32" s="37"/>
      <c r="J32" s="40" t="str">
        <f>IF(I32=0,"",I32*H32)</f>
        <v/>
      </c>
      <c r="K32" s="41"/>
      <c r="L32" s="62">
        <f>ROUND((ROUND(H32,3))*(ROUND(K32,2)),2)</f>
        <v>0</v>
      </c>
    </row>
    <row r="33" spans="1:12" s="32" customFormat="1" ht="12.75" customHeight="1" x14ac:dyDescent="0.2">
      <c r="A33" s="33" t="s">
        <v>48</v>
      </c>
      <c r="B33" s="43"/>
      <c r="C33" s="44"/>
      <c r="D33" s="44"/>
      <c r="E33" s="44"/>
      <c r="F33" s="45" t="s">
        <v>70</v>
      </c>
      <c r="G33" s="46"/>
      <c r="H33" s="46"/>
      <c r="I33" s="46"/>
      <c r="J33" s="46"/>
      <c r="K33" s="46"/>
      <c r="L33" s="47"/>
    </row>
    <row r="34" spans="1:12" s="32" customFormat="1" ht="12.75" customHeight="1" x14ac:dyDescent="0.2">
      <c r="A34" s="33" t="s">
        <v>50</v>
      </c>
      <c r="B34" s="43"/>
      <c r="C34" s="44"/>
      <c r="D34" s="44"/>
      <c r="E34" s="44"/>
      <c r="F34" s="48" t="s">
        <v>51</v>
      </c>
      <c r="G34" s="46"/>
      <c r="H34" s="46"/>
      <c r="I34" s="46"/>
      <c r="J34" s="46"/>
      <c r="K34" s="46"/>
      <c r="L34" s="47"/>
    </row>
    <row r="35" spans="1:12" s="32" customFormat="1" ht="60" customHeight="1" thickBot="1" x14ac:dyDescent="0.25">
      <c r="A35" s="33" t="s">
        <v>52</v>
      </c>
      <c r="B35" s="49"/>
      <c r="C35" s="50"/>
      <c r="D35" s="50"/>
      <c r="E35" s="50"/>
      <c r="F35" s="51" t="s">
        <v>71</v>
      </c>
      <c r="G35" s="52"/>
      <c r="H35" s="52"/>
      <c r="I35" s="52"/>
      <c r="J35" s="52"/>
      <c r="K35" s="52"/>
      <c r="L35" s="53"/>
    </row>
    <row r="36" spans="1:12" ht="13.5" thickBot="1" x14ac:dyDescent="0.25">
      <c r="A36" s="55" t="s">
        <v>62</v>
      </c>
      <c r="B36" s="56" t="s">
        <v>63</v>
      </c>
      <c r="C36" s="57" t="s">
        <v>64</v>
      </c>
      <c r="D36" s="58"/>
      <c r="E36" s="58"/>
      <c r="F36" s="59" t="s">
        <v>65</v>
      </c>
      <c r="G36" s="57"/>
      <c r="H36" s="57"/>
      <c r="I36" s="57"/>
      <c r="J36" s="57"/>
      <c r="K36" s="57"/>
      <c r="L36" s="60">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Mantuanelli Jana, Ing.</cp:lastModifiedBy>
  <dcterms:created xsi:type="dcterms:W3CDTF">2020-12-08T08:47:11Z</dcterms:created>
  <dcterms:modified xsi:type="dcterms:W3CDTF">2021-01-22T11:22:21Z</dcterms:modified>
</cp:coreProperties>
</file>